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Արմավիր 04.01" sheetId="3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5" l="1"/>
  <c r="F156" i="35"/>
  <c r="F155" i="35"/>
  <c r="F154" i="35"/>
  <c r="F153" i="35"/>
  <c r="F152" i="35"/>
  <c r="F151" i="35"/>
  <c r="F150" i="35"/>
  <c r="F149" i="35"/>
  <c r="F148" i="35"/>
  <c r="F143" i="35"/>
  <c r="F145" i="35"/>
  <c r="F125" i="35"/>
  <c r="F74" i="35"/>
  <c r="F73" i="35"/>
  <c r="F72" i="35"/>
  <c r="F71" i="35"/>
  <c r="F70" i="35"/>
  <c r="F69" i="35"/>
  <c r="F68" i="35"/>
  <c r="F67" i="35"/>
  <c r="F65" i="35"/>
  <c r="F64" i="35"/>
  <c r="F60" i="35"/>
  <c r="F59" i="35"/>
  <c r="F58" i="35"/>
  <c r="F57" i="35"/>
  <c r="F56" i="35"/>
  <c r="F55" i="35"/>
  <c r="F54" i="35"/>
  <c r="F51" i="35"/>
  <c r="F50" i="35"/>
  <c r="F49" i="35"/>
  <c r="F45" i="35"/>
  <c r="J42" i="35" l="1"/>
  <c r="J165" i="35" l="1"/>
  <c r="I165" i="35"/>
  <c r="H165" i="35"/>
  <c r="G165" i="35"/>
  <c r="F165" i="35"/>
  <c r="E165" i="35"/>
  <c r="D165" i="35"/>
  <c r="J163" i="35"/>
  <c r="I163" i="35"/>
  <c r="H163" i="35"/>
  <c r="G163" i="35"/>
  <c r="F163" i="35"/>
  <c r="E163" i="35"/>
  <c r="D163" i="35"/>
  <c r="J158" i="35"/>
  <c r="I158" i="35"/>
  <c r="H158" i="35"/>
  <c r="G158" i="35"/>
  <c r="F158" i="35"/>
  <c r="E158" i="35"/>
  <c r="D158" i="35"/>
  <c r="J147" i="35"/>
  <c r="I147" i="35"/>
  <c r="H147" i="35"/>
  <c r="G147" i="35"/>
  <c r="G146" i="35" s="1"/>
  <c r="F147" i="35"/>
  <c r="E147" i="35"/>
  <c r="D147" i="35"/>
  <c r="D146" i="35" s="1"/>
  <c r="H146" i="35"/>
  <c r="J144" i="35"/>
  <c r="I144" i="35"/>
  <c r="H144" i="35"/>
  <c r="G144" i="35"/>
  <c r="F144" i="35"/>
  <c r="E144" i="35"/>
  <c r="D144" i="35"/>
  <c r="J142" i="35"/>
  <c r="I142" i="35"/>
  <c r="H142" i="35"/>
  <c r="G142" i="35"/>
  <c r="F142" i="35"/>
  <c r="E142" i="35"/>
  <c r="D142" i="35"/>
  <c r="J140" i="35"/>
  <c r="I140" i="35"/>
  <c r="H140" i="35"/>
  <c r="G140" i="35"/>
  <c r="F140" i="35"/>
  <c r="E140" i="35"/>
  <c r="D140" i="35"/>
  <c r="J137" i="35"/>
  <c r="I137" i="35"/>
  <c r="H137" i="35"/>
  <c r="G137" i="35"/>
  <c r="F137" i="35"/>
  <c r="E137" i="35"/>
  <c r="D137" i="35"/>
  <c r="J135" i="35"/>
  <c r="I135" i="35"/>
  <c r="H135" i="35"/>
  <c r="G135" i="35"/>
  <c r="F135" i="35"/>
  <c r="E135" i="35"/>
  <c r="D135" i="35"/>
  <c r="J133" i="35"/>
  <c r="J130" i="35" s="1"/>
  <c r="I130" i="35"/>
  <c r="H130" i="35"/>
  <c r="G130" i="35"/>
  <c r="F130" i="35"/>
  <c r="E130" i="35"/>
  <c r="D130" i="35"/>
  <c r="J127" i="35"/>
  <c r="I127" i="35"/>
  <c r="H127" i="35"/>
  <c r="G127" i="35"/>
  <c r="F127" i="35"/>
  <c r="E127" i="35"/>
  <c r="D127" i="35"/>
  <c r="E126" i="35"/>
  <c r="J116" i="35"/>
  <c r="I116" i="35"/>
  <c r="H116" i="35"/>
  <c r="G116" i="35"/>
  <c r="G112" i="35" s="1"/>
  <c r="F116" i="35"/>
  <c r="E116" i="35"/>
  <c r="D116" i="35"/>
  <c r="J113" i="35"/>
  <c r="I113" i="35"/>
  <c r="H113" i="35"/>
  <c r="G113" i="35"/>
  <c r="F113" i="35"/>
  <c r="E113" i="35"/>
  <c r="E112" i="35" s="1"/>
  <c r="D113" i="35"/>
  <c r="J105" i="35"/>
  <c r="I105" i="35"/>
  <c r="H105" i="35"/>
  <c r="G105" i="35"/>
  <c r="F105" i="35"/>
  <c r="E105" i="35"/>
  <c r="D105" i="35"/>
  <c r="J96" i="35"/>
  <c r="I96" i="35"/>
  <c r="H96" i="35"/>
  <c r="G96" i="35"/>
  <c r="F96" i="35"/>
  <c r="E96" i="35"/>
  <c r="D96" i="35"/>
  <c r="J93" i="35"/>
  <c r="I93" i="35"/>
  <c r="H93" i="35"/>
  <c r="G93" i="35"/>
  <c r="F93" i="35"/>
  <c r="E93" i="35"/>
  <c r="D93" i="35"/>
  <c r="J90" i="35"/>
  <c r="J89" i="35" s="1"/>
  <c r="I90" i="35"/>
  <c r="H90" i="35"/>
  <c r="G90" i="35"/>
  <c r="F90" i="35"/>
  <c r="F89" i="35" s="1"/>
  <c r="E90" i="35"/>
  <c r="D90" i="35"/>
  <c r="J84" i="35"/>
  <c r="I84" i="35"/>
  <c r="H84" i="35"/>
  <c r="G84" i="35"/>
  <c r="F84" i="35"/>
  <c r="E84" i="35"/>
  <c r="D84" i="35"/>
  <c r="J75" i="35"/>
  <c r="I75" i="35"/>
  <c r="H75" i="35"/>
  <c r="G75" i="35"/>
  <c r="F75" i="35"/>
  <c r="E75" i="35"/>
  <c r="D75" i="35"/>
  <c r="I66" i="35"/>
  <c r="H66" i="35"/>
  <c r="G66" i="35"/>
  <c r="F66" i="35"/>
  <c r="E66" i="35"/>
  <c r="D66" i="35"/>
  <c r="I63" i="35"/>
  <c r="H63" i="35"/>
  <c r="G63" i="35"/>
  <c r="F63" i="35"/>
  <c r="E63" i="35"/>
  <c r="D63" i="35"/>
  <c r="J62" i="35"/>
  <c r="J61" i="35" s="1"/>
  <c r="I61" i="35"/>
  <c r="H61" i="35"/>
  <c r="G61" i="35"/>
  <c r="F61" i="35"/>
  <c r="E61" i="35"/>
  <c r="D61" i="35"/>
  <c r="J58" i="35"/>
  <c r="J57" i="35"/>
  <c r="J53" i="35"/>
  <c r="I52" i="35"/>
  <c r="H52" i="35"/>
  <c r="G52" i="35"/>
  <c r="F52" i="35"/>
  <c r="E52" i="35"/>
  <c r="D52" i="35"/>
  <c r="J48" i="35"/>
  <c r="I48" i="35"/>
  <c r="H48" i="35"/>
  <c r="G48" i="35"/>
  <c r="E48" i="35"/>
  <c r="D48" i="35"/>
  <c r="J44" i="35"/>
  <c r="J43" i="35"/>
  <c r="I40" i="35"/>
  <c r="H40" i="35"/>
  <c r="G40" i="35"/>
  <c r="F40" i="35"/>
  <c r="E40" i="35"/>
  <c r="D40" i="35"/>
  <c r="J34" i="35"/>
  <c r="J33" i="35"/>
  <c r="J32" i="35"/>
  <c r="I31" i="35"/>
  <c r="I30" i="35" s="1"/>
  <c r="H31" i="35"/>
  <c r="H30" i="35" s="1"/>
  <c r="G31" i="35"/>
  <c r="G30" i="35" s="1"/>
  <c r="F31" i="35"/>
  <c r="F30" i="35" s="1"/>
  <c r="E31" i="35"/>
  <c r="E30" i="35" s="1"/>
  <c r="D31" i="35"/>
  <c r="D30" i="35" s="1"/>
  <c r="F112" i="35" l="1"/>
  <c r="I126" i="35"/>
  <c r="D39" i="35"/>
  <c r="F48" i="35"/>
  <c r="F39" i="35" s="1"/>
  <c r="J66" i="35"/>
  <c r="D89" i="35"/>
  <c r="H89" i="35"/>
  <c r="D112" i="35"/>
  <c r="E146" i="35"/>
  <c r="I146" i="35"/>
  <c r="J52" i="35"/>
  <c r="G89" i="35"/>
  <c r="G126" i="35"/>
  <c r="J63" i="35"/>
  <c r="E89" i="35"/>
  <c r="I89" i="35"/>
  <c r="F146" i="35"/>
  <c r="J146" i="35"/>
  <c r="E39" i="35"/>
  <c r="D126" i="35"/>
  <c r="D29" i="35" s="1"/>
  <c r="D170" i="35" s="1"/>
  <c r="J31" i="35"/>
  <c r="J30" i="35" s="1"/>
  <c r="H126" i="35"/>
  <c r="F126" i="35"/>
  <c r="J112" i="35"/>
  <c r="H112" i="35"/>
  <c r="I112" i="35"/>
  <c r="H39" i="35"/>
  <c r="G39" i="35"/>
  <c r="I39" i="35"/>
  <c r="J40" i="35"/>
  <c r="J126" i="35"/>
  <c r="E29" i="35"/>
  <c r="E170" i="35" s="1"/>
  <c r="F29" i="35" l="1"/>
  <c r="F170" i="35" s="1"/>
  <c r="G29" i="35"/>
  <c r="G170" i="35" s="1"/>
  <c r="J39" i="35"/>
  <c r="J29" i="35" s="1"/>
  <c r="J170" i="35" s="1"/>
  <c r="H29" i="35"/>
  <c r="H170" i="35" s="1"/>
  <c r="I29" i="35"/>
  <c r="I170" i="35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<sst xmlns="http://schemas.openxmlformats.org/spreadsheetml/2006/main" count="353" uniqueCount="313">
  <si>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</si>
  <si>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</si>
  <si>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</si>
  <si>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</si>
  <si>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</si>
  <si>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</si>
  <si>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</si>
  <si>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</si>
  <si>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</si>
  <si>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</si>
  <si>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</si>
  <si>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</si>
  <si>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</si>
  <si>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</si>
  <si>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</si>
  <si>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</si>
  <si>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</si>
  <si>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</si>
  <si>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</si>
  <si>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</si>
  <si>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</si>
  <si>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</si>
  <si>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</si>
  <si>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</si>
  <si>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</si>
  <si>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</si>
  <si>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</si>
  <si>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</si>
  <si>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</si>
  <si>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</si>
  <si>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</si>
  <si>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</si>
  <si>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</si>
  <si>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</si>
  <si>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</si>
  <si>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</si>
  <si>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</si>
  <si>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</si>
  <si>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</si>
  <si>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</si>
  <si>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</si>
  <si>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</si>
  <si>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</si>
  <si>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</si>
  <si>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</si>
  <si>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</si>
  <si>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</si>
  <si>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</si>
  <si>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</si>
  <si>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</si>
  <si>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</si>
  <si>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</si>
  <si>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</si>
  <si>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</si>
  <si>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</si>
  <si>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</si>
  <si>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</si>
  <si>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</si>
  <si>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</si>
  <si>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</si>
  <si>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</si>
  <si>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</si>
  <si>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</si>
  <si>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</si>
  <si>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</si>
  <si>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</si>
  <si>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</si>
  <si>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</si>
  <si>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</si>
  <si>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</si>
  <si>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</si>
  <si>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</si>
  <si>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</si>
  <si>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</si>
  <si>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</si>
  <si>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</si>
  <si>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</si>
  <si>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</si>
  <si>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</si>
  <si>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</si>
  <si>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</si>
  <si>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</si>
  <si>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</si>
  <si>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</si>
  <si>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</si>
  <si>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</si>
  <si>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</si>
  <si>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</si>
  <si>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</si>
  <si>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</si>
  <si>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</si>
  <si>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</si>
  <si>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</si>
  <si>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</si>
  <si>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</si>
  <si>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</si>
  <si>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</si>
  <si>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</si>
  <si>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</si>
  <si>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</si>
  <si>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</si>
  <si>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</si>
  <si>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</si>
  <si>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</si>
  <si>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</si>
  <si>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</si>
  <si>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</si>
  <si>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</si>
  <si>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</si>
  <si>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</si>
  <si>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</si>
  <si>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</si>
  <si>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</si>
  <si>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</si>
  <si>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</si>
  <si>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</si>
  <si>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</si>
  <si>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</si>
  <si>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</si>
  <si>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</si>
  <si>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</si>
  <si>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</si>
  <si>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</si>
  <si>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</si>
  <si>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</si>
  <si>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</si>
  <si>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</si>
  <si>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</si>
  <si>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</si>
  <si>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</si>
  <si>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</si>
  <si>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</si>
  <si>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</si>
  <si>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</si>
  <si>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</si>
  <si>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</si>
  <si>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</si>
  <si>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</si>
  <si>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</si>
  <si>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</si>
  <si>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</si>
  <si>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</si>
  <si>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</si>
  <si>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</si>
  <si>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</si>
  <si>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</si>
  <si>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</si>
  <si>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</si>
  <si>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</si>
  <si>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</si>
  <si>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</si>
  <si>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</si>
  <si>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</si>
  <si>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</si>
  <si>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</si>
  <si>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</si>
  <si>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</si>
  <si>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</si>
  <si>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</si>
  <si>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</si>
  <si>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</si>
  <si>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</si>
  <si>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</si>
  <si>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</si>
  <si>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</si>
  <si>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</si>
  <si>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</si>
  <si>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</si>
  <si>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</si>
  <si>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</si>
  <si>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</si>
  <si>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</si>
  <si>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</si>
  <si>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</si>
  <si>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</si>
  <si>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</si>
  <si>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</si>
  <si>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</si>
  <si>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</si>
  <si>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</si>
  <si>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</si>
  <si>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</si>
  <si>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</si>
  <si>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</si>
  <si>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</si>
  <si>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</si>
  <si>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</si>
  <si>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</si>
  <si>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</si>
  <si>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</si>
  <si>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</si>
  <si>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</si>
  <si>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</si>
  <si>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</si>
  <si>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</si>
  <si>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</si>
  <si>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</si>
  <si>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</si>
  <si>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</si>
  <si>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</si>
  <si>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</si>
  <si>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</si>
  <si>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</si>
  <si>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</si>
  <si>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</si>
  <si>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</si>
  <si>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</si>
  <si>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</si>
  <si>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</si>
  <si>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</si>
  <si>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</si>
  <si>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</si>
  <si>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</si>
  <si>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</si>
  <si>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</si>
  <si>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</si>
  <si>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</si>
  <si>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</si>
  <si>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</si>
  <si>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</si>
  <si>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</si>
  <si>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</si>
  <si>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</si>
  <si>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</si>
  <si>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</si>
  <si>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</si>
  <si>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</si>
  <si>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</si>
  <si>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</si>
  <si>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</si>
  <si>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</si>
  <si>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</si>
  <si>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</si>
  <si>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</si>
  <si>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</si>
  <si>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</si>
  <si>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</si>
  <si>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</si>
  <si>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</si>
  <si>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</si>
  <si>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</si>
  <si>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</si>
  <si>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</si>
  <si>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</si>
  <si>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</si>
  <si>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</si>
  <si>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</si>
  <si>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</si>
  <si>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</si>
  <si>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</si>
  <si>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</si>
  <si>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</si>
  <si>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</si>
  <si>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</si>
  <si>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</si>
  <si>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</si>
  <si>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</si>
  <si>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</si>
  <si>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</si>
  <si>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</si>
  <si>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</si>
  <si>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</si>
  <si>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</si>
  <si>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</si>
  <si>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</si>
  <si>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</si>
  <si>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</si>
  <si>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</si>
  <si>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</si>
  <si>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</si>
  <si>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</si>
  <si>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</si>
  <si>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</si>
  <si>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</si>
  <si>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</si>
  <si>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</si>
  <si>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</si>
  <si>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</si>
  <si>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</si>
  <si>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</si>
  <si>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</si>
  <si>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</si>
  <si>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</si>
  <si>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</si>
  <si>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</si>
  <si>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</si>
  <si>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</si>
  <si>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</si>
  <si>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</si>
  <si>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</si>
  <si>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</si>
  <si>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</si>
  <si>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</si>
  <si>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</si>
  <si>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</si>
  <si>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</si>
  <si>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</si>
  <si>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ԱՇԽԱՏԱԿԱԶՄԻ ՂԵԿԱՎԱՐ՝</t>
  </si>
  <si>
    <t>Ա.Հարությունյան</t>
  </si>
  <si>
    <r>
      <t xml:space="preserve">1. Հիմնարկի անվանումը՝      </t>
    </r>
    <r>
      <rPr>
        <b/>
        <sz val="10"/>
        <rFont val="GHEA Grapalat"/>
        <family val="3"/>
      </rPr>
      <t>Արմավիրի մարզի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</si>
  <si>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ք.Արմավիր Հանրապետության 41</t>
    </r>
  </si>
  <si>
    <t>900331001421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</si>
  <si>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Արմավիրի մարզի ընդհանուր իրավասության դատարանի   բնականոն գործունեության և ՀՀ Արմավիրի մարզի ընդհանուր իրավասության դատարանի  կողմից դատական պաշտպանության  իրավունքի ապահովում</t>
    </r>
  </si>
  <si>
    <t>1080 11010</t>
  </si>
  <si>
    <t>Կ.Մելքոնյան</t>
  </si>
  <si>
    <r>
      <t xml:space="preserve">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</si>
  <si>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ԳԼԽԱՎՈՐ ՀԱՇՎԱՊԱՀԻ ժ/Պ՝</t>
  </si>
  <si>
    <t>«        »  հունվարի  2024թ.</t>
  </si>
  <si>
    <t xml:space="preserve">01 հունվարի 2024թ. -- 31 դեկտեմբերի 2024թ. ժամանակահատվածի համար </t>
  </si>
  <si>
    <t xml:space="preserve">Բարձրագույն դատական խորհուրդ                                                                                                           </t>
  </si>
  <si>
    <t>«        » հունվարի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</si>
  <si>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461 035,9  հազար (Չորս հարյուր վաթսունմեկ միլիոն երեսունհինգ հազար ինը հարյուր) դրամ գումարով:</t>
    </r>
  </si>
  <si>
    <t>«Հավելված 17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</si>
</sst>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312</v>
      </c>
      <c r="I1" s="92"/>
      <c r="J1" s="92"/>
    </row>
    <row r="2" spans="1:10" ht="94.5" customHeight="1" x14ac:dyDescent="0.25">
      <c r="H2" s="92" t="s">
        <v>145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1" t="s">
        <v>149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309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307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13" t="s">
        <v>155</v>
      </c>
      <c r="B21" s="113"/>
      <c r="C21" s="28"/>
      <c r="F21" s="27"/>
      <c r="G21" s="18" t="s">
        <v>163</v>
      </c>
    </row>
    <row r="22" spans="1:11" s="17" customFormat="1" ht="38.25" customHeight="1" thickBot="1" x14ac:dyDescent="0.3">
      <c r="A22" s="114" t="s">
        <v>296</v>
      </c>
      <c r="B22" s="114"/>
      <c r="C22" s="114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5" t="s">
        <v>161</v>
      </c>
      <c r="H24" s="115"/>
      <c r="I24" s="115"/>
      <c r="J24" s="115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6" t="s">
        <v>166</v>
      </c>
      <c r="E26" s="117"/>
      <c r="F26" s="118" t="s">
        <v>168</v>
      </c>
      <c r="G26" s="118" t="s">
        <v>169</v>
      </c>
      <c r="H26" s="119"/>
      <c r="I26" s="119"/>
      <c r="J26" s="119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9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461035.89999999997</v>
      </c>
      <c r="G29" s="88">
        <f t="shared" si="0"/>
        <v>85180</v>
      </c>
      <c r="H29" s="88">
        <f t="shared" si="0"/>
        <v>197943.30000000002</v>
      </c>
      <c r="I29" s="88">
        <f t="shared" si="0"/>
        <v>313462.2</v>
      </c>
      <c r="J29" s="88">
        <f t="shared" si="0"/>
        <v>461035.89999999997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392174.8</v>
      </c>
      <c r="G30" s="88">
        <f t="shared" si="1"/>
        <v>67748.3</v>
      </c>
      <c r="H30" s="88">
        <f t="shared" si="1"/>
        <v>164002.70000000001</v>
      </c>
      <c r="I30" s="88">
        <f t="shared" si="1"/>
        <v>263835.7</v>
      </c>
      <c r="J30" s="88">
        <f t="shared" si="1"/>
        <v>392174.8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392174.8</v>
      </c>
      <c r="G31" s="88">
        <f t="shared" si="2"/>
        <v>67748.3</v>
      </c>
      <c r="H31" s="88">
        <f t="shared" si="2"/>
        <v>164002.70000000001</v>
      </c>
      <c r="I31" s="88">
        <f t="shared" si="2"/>
        <v>263835.7</v>
      </c>
      <c r="J31" s="88">
        <f t="shared" si="2"/>
        <v>392174.8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369957.3</v>
      </c>
      <c r="G32" s="49">
        <v>61659.6</v>
      </c>
      <c r="H32" s="49">
        <v>154148.9</v>
      </c>
      <c r="I32" s="49">
        <v>246638.2</v>
      </c>
      <c r="J32" s="49">
        <f>+F32</f>
        <v>369957.3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15060.2</v>
      </c>
      <c r="G33" s="49">
        <v>2510</v>
      </c>
      <c r="H33" s="49">
        <v>6275.1</v>
      </c>
      <c r="I33" s="49">
        <v>10040.200000000001</v>
      </c>
      <c r="J33" s="49">
        <f>+F33</f>
        <v>15060.2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7157.3</v>
      </c>
      <c r="G34" s="49">
        <v>3578.7</v>
      </c>
      <c r="H34" s="49">
        <v>3578.7</v>
      </c>
      <c r="I34" s="49">
        <v>7157.3</v>
      </c>
      <c r="J34" s="49">
        <f>+F34</f>
        <v>7157.3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68213.099999999991</v>
      </c>
      <c r="G39" s="88">
        <f t="shared" si="3"/>
        <v>17280.2</v>
      </c>
      <c r="H39" s="88">
        <f t="shared" si="3"/>
        <v>33618.6</v>
      </c>
      <c r="I39" s="88">
        <f t="shared" si="3"/>
        <v>49145.3</v>
      </c>
      <c r="J39" s="88">
        <f t="shared" si="3"/>
        <v>68213.099999999991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66250.7</v>
      </c>
      <c r="G40" s="88">
        <f t="shared" si="4"/>
        <v>16913.5</v>
      </c>
      <c r="H40" s="88">
        <f t="shared" si="4"/>
        <v>32729</v>
      </c>
      <c r="I40" s="88">
        <f t="shared" si="4"/>
        <v>47797.3</v>
      </c>
      <c r="J40" s="88">
        <f t="shared" si="4"/>
        <v>66250.7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12583.5</v>
      </c>
      <c r="G42" s="51">
        <v>6134.7</v>
      </c>
      <c r="H42" s="51">
        <v>8533.4</v>
      </c>
      <c r="I42" s="51">
        <v>10184.9</v>
      </c>
      <c r="J42" s="51">
        <f>+F42</f>
        <v>12583.5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908</v>
      </c>
      <c r="G43" s="51">
        <v>227</v>
      </c>
      <c r="H43" s="51">
        <v>454</v>
      </c>
      <c r="I43" s="51">
        <v>681</v>
      </c>
      <c r="J43" s="51">
        <f>+F43</f>
        <v>908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52759.199999999997</v>
      </c>
      <c r="G44" s="49">
        <v>10551.8</v>
      </c>
      <c r="H44" s="49">
        <v>23741.599999999999</v>
      </c>
      <c r="I44" s="49">
        <v>36931.4</v>
      </c>
      <c r="J44" s="49">
        <f>+F44</f>
        <v>52759.199999999997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0</v>
      </c>
      <c r="G48" s="88">
        <f t="shared" si="6"/>
        <v>0</v>
      </c>
      <c r="H48" s="88">
        <f t="shared" si="6"/>
        <v>0</v>
      </c>
      <c r="I48" s="88">
        <f t="shared" si="6"/>
        <v>0</v>
      </c>
      <c r="J48" s="88">
        <f t="shared" si="6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f t="shared" ref="F49:F51" si="7">+D49+E49</f>
        <v>0</v>
      </c>
      <c r="G49" s="49"/>
      <c r="H49" s="49"/>
      <c r="I49" s="49"/>
      <c r="J49" s="49"/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si="7"/>
        <v>0</v>
      </c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1833.5</v>
      </c>
      <c r="G52" s="88">
        <f t="shared" si="8"/>
        <v>366.7</v>
      </c>
      <c r="H52" s="88">
        <f t="shared" si="8"/>
        <v>825.1</v>
      </c>
      <c r="I52" s="88">
        <f t="shared" si="8"/>
        <v>1283.5</v>
      </c>
      <c r="J52" s="88">
        <f t="shared" si="8"/>
        <v>1833.5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1833.5</v>
      </c>
      <c r="G53" s="51">
        <v>366.7</v>
      </c>
      <c r="H53" s="51">
        <v>825.1</v>
      </c>
      <c r="I53" s="51">
        <v>1283.5</v>
      </c>
      <c r="J53" s="49">
        <f>+F53</f>
        <v>1833.5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9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9"/>
        <v>0</v>
      </c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9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9"/>
        <v>0</v>
      </c>
      <c r="G57" s="51"/>
      <c r="H57" s="51"/>
      <c r="I57" s="51"/>
      <c r="J57" s="51">
        <f t="shared" ref="J57:J58" si="10">+F57</f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9"/>
        <v>0</v>
      </c>
      <c r="G58" s="51"/>
      <c r="H58" s="51"/>
      <c r="I58" s="51"/>
      <c r="J58" s="51">
        <f t="shared" si="10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9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9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1">E62</f>
        <v>0</v>
      </c>
      <c r="F61" s="88">
        <f t="shared" si="11"/>
        <v>128.9</v>
      </c>
      <c r="G61" s="88">
        <f t="shared" si="11"/>
        <v>0</v>
      </c>
      <c r="H61" s="88">
        <f t="shared" si="11"/>
        <v>64.5</v>
      </c>
      <c r="I61" s="88">
        <f t="shared" si="11"/>
        <v>64.5</v>
      </c>
      <c r="J61" s="88">
        <f t="shared" si="11"/>
        <v>128.9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128.9</v>
      </c>
      <c r="G62" s="51">
        <v>0</v>
      </c>
      <c r="H62" s="51">
        <v>64.5</v>
      </c>
      <c r="I62" s="51">
        <v>64.5</v>
      </c>
      <c r="J62" s="51">
        <f>+F62</f>
        <v>128.9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2">E64+E65</f>
        <v>0</v>
      </c>
      <c r="F63" s="88">
        <f>F64+F65</f>
        <v>0</v>
      </c>
      <c r="G63" s="88">
        <f t="shared" si="12"/>
        <v>0</v>
      </c>
      <c r="H63" s="88">
        <f t="shared" si="12"/>
        <v>0</v>
      </c>
      <c r="I63" s="88">
        <f t="shared" si="12"/>
        <v>0</v>
      </c>
      <c r="J63" s="88">
        <f t="shared" si="12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3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3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4">E67+E68+E69+E70+E71+E72+E73+E74</f>
        <v>0</v>
      </c>
      <c r="F66" s="88">
        <f t="shared" si="14"/>
        <v>0</v>
      </c>
      <c r="G66" s="88">
        <f t="shared" si="14"/>
        <v>0</v>
      </c>
      <c r="H66" s="88">
        <f t="shared" si="14"/>
        <v>0</v>
      </c>
      <c r="I66" s="88">
        <f t="shared" si="14"/>
        <v>0</v>
      </c>
      <c r="J66" s="88">
        <f t="shared" si="14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5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5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5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5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5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5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5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5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6">E76+E77+E78+E79+E80+E81+E82+E83</f>
        <v>0</v>
      </c>
      <c r="F75" s="43">
        <f t="shared" si="16"/>
        <v>0</v>
      </c>
      <c r="G75" s="43">
        <f t="shared" si="16"/>
        <v>0</v>
      </c>
      <c r="H75" s="43">
        <f t="shared" si="16"/>
        <v>0</v>
      </c>
      <c r="I75" s="43">
        <f t="shared" si="16"/>
        <v>0</v>
      </c>
      <c r="J75" s="43">
        <f t="shared" si="16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7">E85+E86+E87+E88</f>
        <v>0</v>
      </c>
      <c r="F84" s="43">
        <f t="shared" si="17"/>
        <v>0</v>
      </c>
      <c r="G84" s="43">
        <f t="shared" si="17"/>
        <v>0</v>
      </c>
      <c r="H84" s="43">
        <f t="shared" si="17"/>
        <v>0</v>
      </c>
      <c r="I84" s="43">
        <f t="shared" si="17"/>
        <v>0</v>
      </c>
      <c r="J84" s="43">
        <f t="shared" si="17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8">E90+E93+E96+E105</f>
        <v>0</v>
      </c>
      <c r="F89" s="43">
        <f t="shared" si="18"/>
        <v>0</v>
      </c>
      <c r="G89" s="43">
        <f t="shared" si="18"/>
        <v>0</v>
      </c>
      <c r="H89" s="43">
        <f t="shared" si="18"/>
        <v>0</v>
      </c>
      <c r="I89" s="43">
        <f t="shared" si="18"/>
        <v>0</v>
      </c>
      <c r="J89" s="43">
        <f t="shared" si="18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9">E91+E92</f>
        <v>0</v>
      </c>
      <c r="F90" s="43">
        <f t="shared" si="19"/>
        <v>0</v>
      </c>
      <c r="G90" s="43">
        <f t="shared" si="19"/>
        <v>0</v>
      </c>
      <c r="H90" s="43">
        <f t="shared" si="19"/>
        <v>0</v>
      </c>
      <c r="I90" s="43">
        <f t="shared" si="19"/>
        <v>0</v>
      </c>
      <c r="J90" s="43">
        <f t="shared" si="19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0">E94+E95</f>
        <v>0</v>
      </c>
      <c r="F93" s="43">
        <f t="shared" si="20"/>
        <v>0</v>
      </c>
      <c r="G93" s="43">
        <f t="shared" si="20"/>
        <v>0</v>
      </c>
      <c r="H93" s="43">
        <f t="shared" si="20"/>
        <v>0</v>
      </c>
      <c r="I93" s="43">
        <f t="shared" si="20"/>
        <v>0</v>
      </c>
      <c r="J93" s="43">
        <f t="shared" si="20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1">E97+E98+E99+E100+E101+E102+E103+E104</f>
        <v>0</v>
      </c>
      <c r="F96" s="43">
        <f t="shared" si="21"/>
        <v>0</v>
      </c>
      <c r="G96" s="43">
        <f t="shared" si="21"/>
        <v>0</v>
      </c>
      <c r="H96" s="43">
        <f t="shared" si="21"/>
        <v>0</v>
      </c>
      <c r="I96" s="43">
        <f t="shared" si="21"/>
        <v>0</v>
      </c>
      <c r="J96" s="43">
        <f t="shared" si="21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2">E106+E107+E108+E109+E110+E111</f>
        <v>0</v>
      </c>
      <c r="F105" s="43">
        <f t="shared" si="22"/>
        <v>0</v>
      </c>
      <c r="G105" s="43">
        <f t="shared" si="22"/>
        <v>0</v>
      </c>
      <c r="H105" s="43">
        <f t="shared" si="22"/>
        <v>0</v>
      </c>
      <c r="I105" s="43">
        <f t="shared" si="22"/>
        <v>0</v>
      </c>
      <c r="J105" s="43">
        <f t="shared" si="22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3">E113+E116</f>
        <v>0</v>
      </c>
      <c r="F112" s="88">
        <f t="shared" si="23"/>
        <v>0</v>
      </c>
      <c r="G112" s="88">
        <f t="shared" si="23"/>
        <v>0</v>
      </c>
      <c r="H112" s="88">
        <f t="shared" si="23"/>
        <v>0</v>
      </c>
      <c r="I112" s="88">
        <f t="shared" si="23"/>
        <v>0</v>
      </c>
      <c r="J112" s="88">
        <f t="shared" si="23"/>
        <v>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4">E114+E115</f>
        <v>0</v>
      </c>
      <c r="F113" s="88">
        <f t="shared" si="24"/>
        <v>0</v>
      </c>
      <c r="G113" s="88">
        <f t="shared" si="24"/>
        <v>0</v>
      </c>
      <c r="H113" s="88">
        <f t="shared" si="24"/>
        <v>0</v>
      </c>
      <c r="I113" s="88">
        <f t="shared" si="24"/>
        <v>0</v>
      </c>
      <c r="J113" s="88">
        <f t="shared" si="24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5">E117+E118+E119+E120+E121+E122+E123+E124+E125</f>
        <v>0</v>
      </c>
      <c r="F116" s="88">
        <f t="shared" si="25"/>
        <v>0</v>
      </c>
      <c r="G116" s="88">
        <f t="shared" si="25"/>
        <v>0</v>
      </c>
      <c r="H116" s="88">
        <f t="shared" si="25"/>
        <v>0</v>
      </c>
      <c r="I116" s="88">
        <f t="shared" si="25"/>
        <v>0</v>
      </c>
      <c r="J116" s="88">
        <f t="shared" si="25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f>+D125+E125</f>
        <v>0</v>
      </c>
      <c r="G125" s="51"/>
      <c r="H125" s="51"/>
      <c r="I125" s="51"/>
      <c r="J125" s="51"/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6">E127+E130+E135+E137+E140+E142+E144</f>
        <v>0</v>
      </c>
      <c r="F126" s="88">
        <f t="shared" si="26"/>
        <v>648</v>
      </c>
      <c r="G126" s="88">
        <f t="shared" si="26"/>
        <v>151.5</v>
      </c>
      <c r="H126" s="88">
        <f t="shared" si="26"/>
        <v>322</v>
      </c>
      <c r="I126" s="88">
        <f t="shared" si="26"/>
        <v>481.2</v>
      </c>
      <c r="J126" s="88">
        <f t="shared" si="26"/>
        <v>648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7">E128+E129</f>
        <v>0</v>
      </c>
      <c r="F127" s="88">
        <f t="shared" si="27"/>
        <v>0</v>
      </c>
      <c r="G127" s="88">
        <f t="shared" si="27"/>
        <v>0</v>
      </c>
      <c r="H127" s="88">
        <f t="shared" si="27"/>
        <v>0</v>
      </c>
      <c r="I127" s="88">
        <f t="shared" si="27"/>
        <v>0</v>
      </c>
      <c r="J127" s="88">
        <f t="shared" si="27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8">E131+E132+E133+E134</f>
        <v>0</v>
      </c>
      <c r="F130" s="88">
        <f t="shared" si="28"/>
        <v>648</v>
      </c>
      <c r="G130" s="88">
        <f t="shared" si="28"/>
        <v>151.5</v>
      </c>
      <c r="H130" s="88">
        <f t="shared" si="28"/>
        <v>322</v>
      </c>
      <c r="I130" s="88">
        <f t="shared" si="28"/>
        <v>481.2</v>
      </c>
      <c r="J130" s="88">
        <f t="shared" si="28"/>
        <v>648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648</v>
      </c>
      <c r="G133" s="51">
        <v>151.5</v>
      </c>
      <c r="H133" s="51">
        <v>322</v>
      </c>
      <c r="I133" s="51">
        <v>481.2</v>
      </c>
      <c r="J133" s="51">
        <f>+F133</f>
        <v>648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9">E136</f>
        <v>0</v>
      </c>
      <c r="F135" s="43">
        <f t="shared" si="29"/>
        <v>0</v>
      </c>
      <c r="G135" s="43">
        <f t="shared" si="29"/>
        <v>0</v>
      </c>
      <c r="H135" s="43">
        <f t="shared" si="29"/>
        <v>0</v>
      </c>
      <c r="I135" s="43">
        <f t="shared" si="29"/>
        <v>0</v>
      </c>
      <c r="J135" s="43">
        <f t="shared" si="29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0">E138+E139</f>
        <v>0</v>
      </c>
      <c r="F137" s="43">
        <f t="shared" si="30"/>
        <v>0</v>
      </c>
      <c r="G137" s="43">
        <f t="shared" si="30"/>
        <v>0</v>
      </c>
      <c r="H137" s="43">
        <f t="shared" si="30"/>
        <v>0</v>
      </c>
      <c r="I137" s="43">
        <f t="shared" si="30"/>
        <v>0</v>
      </c>
      <c r="J137" s="43">
        <f t="shared" si="30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1">E141</f>
        <v>0</v>
      </c>
      <c r="F140" s="43">
        <f t="shared" si="31"/>
        <v>0</v>
      </c>
      <c r="G140" s="43">
        <f t="shared" si="31"/>
        <v>0</v>
      </c>
      <c r="H140" s="43">
        <f t="shared" si="31"/>
        <v>0</v>
      </c>
      <c r="I140" s="43">
        <f t="shared" si="31"/>
        <v>0</v>
      </c>
      <c r="J140" s="43">
        <f t="shared" si="31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2">E143</f>
        <v>0</v>
      </c>
      <c r="F142" s="88">
        <f t="shared" si="32"/>
        <v>0</v>
      </c>
      <c r="G142" s="88">
        <f t="shared" si="32"/>
        <v>0</v>
      </c>
      <c r="H142" s="88">
        <f t="shared" si="32"/>
        <v>0</v>
      </c>
      <c r="I142" s="88">
        <f t="shared" si="32"/>
        <v>0</v>
      </c>
      <c r="J142" s="88">
        <f t="shared" si="32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3">E145</f>
        <v>0</v>
      </c>
      <c r="F144" s="88">
        <f t="shared" si="33"/>
        <v>0</v>
      </c>
      <c r="G144" s="88">
        <f t="shared" si="33"/>
        <v>0</v>
      </c>
      <c r="H144" s="88">
        <f t="shared" si="33"/>
        <v>0</v>
      </c>
      <c r="I144" s="88">
        <f t="shared" si="33"/>
        <v>0</v>
      </c>
      <c r="J144" s="88">
        <f t="shared" si="33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4">E147+E158+E163+E165</f>
        <v>0</v>
      </c>
      <c r="F146" s="90">
        <f t="shared" si="34"/>
        <v>0</v>
      </c>
      <c r="G146" s="90">
        <f t="shared" si="34"/>
        <v>0</v>
      </c>
      <c r="H146" s="90">
        <f t="shared" si="34"/>
        <v>0</v>
      </c>
      <c r="I146" s="90">
        <f t="shared" si="34"/>
        <v>0</v>
      </c>
      <c r="J146" s="90">
        <f t="shared" si="34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5">E148+E149+E150+E151+E152+E153+E154+E155+E156+E157</f>
        <v>0</v>
      </c>
      <c r="F147" s="90">
        <f t="shared" si="35"/>
        <v>0</v>
      </c>
      <c r="G147" s="90">
        <f t="shared" si="35"/>
        <v>0</v>
      </c>
      <c r="H147" s="90">
        <f t="shared" si="35"/>
        <v>0</v>
      </c>
      <c r="I147" s="90">
        <f t="shared" si="35"/>
        <v>0</v>
      </c>
      <c r="J147" s="90">
        <f t="shared" si="35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6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6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6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6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6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6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6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6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6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6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7">E159+E160+E161+E162</f>
        <v>0</v>
      </c>
      <c r="F158" s="43">
        <f t="shared" si="37"/>
        <v>0</v>
      </c>
      <c r="G158" s="43">
        <f t="shared" si="37"/>
        <v>0</v>
      </c>
      <c r="H158" s="43">
        <f t="shared" si="37"/>
        <v>0</v>
      </c>
      <c r="I158" s="43">
        <f t="shared" si="37"/>
        <v>0</v>
      </c>
      <c r="J158" s="43">
        <f t="shared" si="37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8">E164</f>
        <v>0</v>
      </c>
      <c r="F163" s="43">
        <f t="shared" si="38"/>
        <v>0</v>
      </c>
      <c r="G163" s="43">
        <f t="shared" si="38"/>
        <v>0</v>
      </c>
      <c r="H163" s="43">
        <f t="shared" si="38"/>
        <v>0</v>
      </c>
      <c r="I163" s="43">
        <f t="shared" si="38"/>
        <v>0</v>
      </c>
      <c r="J163" s="43">
        <f t="shared" si="38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9">E166+E167+E168+E169</f>
        <v>0</v>
      </c>
      <c r="F165" s="43">
        <f t="shared" si="39"/>
        <v>0</v>
      </c>
      <c r="G165" s="43">
        <f t="shared" si="39"/>
        <v>0</v>
      </c>
      <c r="H165" s="43">
        <f t="shared" si="39"/>
        <v>0</v>
      </c>
      <c r="I165" s="43">
        <f t="shared" si="39"/>
        <v>0</v>
      </c>
      <c r="J165" s="43">
        <f t="shared" si="39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0">D146+D29</f>
        <v>0</v>
      </c>
      <c r="E170" s="88">
        <f t="shared" si="40"/>
        <v>0</v>
      </c>
      <c r="F170" s="88">
        <f t="shared" si="40"/>
        <v>461035.89999999997</v>
      </c>
      <c r="G170" s="88">
        <f t="shared" si="40"/>
        <v>85180</v>
      </c>
      <c r="H170" s="88">
        <f t="shared" si="40"/>
        <v>197943.30000000002</v>
      </c>
      <c r="I170" s="88">
        <f t="shared" si="40"/>
        <v>313462.2</v>
      </c>
      <c r="J170" s="88">
        <f t="shared" si="40"/>
        <v>461035.89999999997</v>
      </c>
      <c r="K170" s="50"/>
    </row>
    <row r="171" spans="1:11" ht="18" customHeight="1" x14ac:dyDescent="0.2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</row>
    <row r="174" spans="1:11" ht="24.75" customHeight="1" x14ac:dyDescent="0.3">
      <c r="A174" s="109" t="s">
        <v>297</v>
      </c>
      <c r="B174" s="109"/>
      <c r="C174" s="110"/>
      <c r="D174" s="110"/>
      <c r="E174" s="110"/>
      <c r="F174" s="111" t="s">
        <v>304</v>
      </c>
      <c r="G174" s="111"/>
      <c r="H174" s="111"/>
      <c r="I174" s="74"/>
      <c r="J174" s="74"/>
    </row>
    <row r="175" spans="1:11" ht="16.5" x14ac:dyDescent="0.25">
      <c r="A175" s="81" t="s">
        <v>147</v>
      </c>
      <c r="B175" s="75"/>
      <c r="C175" s="107" t="s">
        <v>67</v>
      </c>
      <c r="D175" s="107"/>
      <c r="E175" s="107"/>
      <c r="F175" s="108" t="s">
        <v>68</v>
      </c>
      <c r="G175" s="108"/>
      <c r="H175" s="10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09" t="s">
        <v>306</v>
      </c>
      <c r="B177" s="109"/>
      <c r="C177" s="110"/>
      <c r="D177" s="110"/>
      <c r="E177" s="110"/>
      <c r="F177" s="111" t="s">
        <v>298</v>
      </c>
      <c r="G177" s="111"/>
      <c r="H177" s="111"/>
      <c r="I177" s="74"/>
      <c r="J177" s="74"/>
    </row>
    <row r="178" spans="1:10" ht="16.5" x14ac:dyDescent="0.25">
      <c r="A178" s="81" t="s">
        <v>148</v>
      </c>
      <c r="B178" s="77"/>
      <c r="C178" s="107" t="s">
        <v>67</v>
      </c>
      <c r="D178" s="107"/>
      <c r="E178" s="107"/>
      <c r="F178" s="108" t="s">
        <v>68</v>
      </c>
      <c r="G178" s="108"/>
      <c r="H178" s="10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173:J173"/>
    <mergeCell ref="A20:C20"/>
    <mergeCell ref="A21:B21"/>
    <mergeCell ref="A22:C22"/>
    <mergeCell ref="G22:J22"/>
    <mergeCell ref="G24:J24"/>
    <mergeCell ref="D26:E26"/>
    <mergeCell ref="F26:F27"/>
    <mergeCell ref="G26:J26"/>
    <mergeCell ref="A24:C24"/>
    <mergeCell ref="A171:J171"/>
    <mergeCell ref="A172:J172"/>
    <mergeCell ref="A23:B23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7:J7"/>
    <mergeCell ref="H1:J1"/>
    <mergeCell ref="H2:J2"/>
    <mergeCell ref="H3:J3"/>
    <mergeCell ref="A4:J4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Արմավիր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2024-01-08T08:06:28Z</dcterms:modified>
</cp:coreProperties>
</file>